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ate\Downloads\"/>
    </mc:Choice>
  </mc:AlternateContent>
  <xr:revisionPtr revIDLastSave="0" documentId="13_ncr:1_{8E146F4C-FE51-4BBE-8593-CADC75BC6E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T U Bulls" sheetId="1" r:id="rId1"/>
  </sheets>
  <calcPr calcId="191029"/>
</workbook>
</file>

<file path=xl/calcChain.xml><?xml version="1.0" encoding="utf-8"?>
<calcChain xmlns="http://schemas.openxmlformats.org/spreadsheetml/2006/main">
  <c r="AG23" i="1" l="1"/>
  <c r="AF23" i="1"/>
  <c r="AD23" i="1"/>
  <c r="AC23" i="1"/>
  <c r="AB23" i="1"/>
  <c r="AA23" i="1"/>
  <c r="Z23" i="1"/>
  <c r="Y23" i="1"/>
  <c r="X23" i="1"/>
  <c r="W23" i="1"/>
  <c r="V23" i="1"/>
  <c r="U23" i="1"/>
  <c r="T23" i="1"/>
  <c r="R23" i="1"/>
  <c r="Q23" i="1"/>
  <c r="P23" i="1"/>
  <c r="O23" i="1"/>
  <c r="M23" i="1"/>
  <c r="K23" i="1"/>
  <c r="AG22" i="1"/>
  <c r="AF22" i="1"/>
  <c r="AD22" i="1"/>
  <c r="AC22" i="1"/>
  <c r="AB22" i="1"/>
  <c r="AA22" i="1"/>
  <c r="Z22" i="1"/>
  <c r="Y22" i="1"/>
  <c r="X22" i="1"/>
  <c r="W22" i="1"/>
  <c r="V22" i="1"/>
  <c r="U22" i="1"/>
  <c r="T22" i="1"/>
  <c r="R22" i="1"/>
  <c r="Q22" i="1"/>
  <c r="P22" i="1"/>
  <c r="O22" i="1"/>
  <c r="M22" i="1"/>
  <c r="K22" i="1"/>
  <c r="AG21" i="1"/>
  <c r="AF21" i="1"/>
  <c r="AD21" i="1"/>
  <c r="AC21" i="1"/>
  <c r="AB21" i="1"/>
  <c r="AA21" i="1"/>
  <c r="Z21" i="1"/>
  <c r="Y21" i="1"/>
  <c r="X21" i="1"/>
  <c r="W21" i="1"/>
  <c r="V21" i="1"/>
  <c r="U21" i="1"/>
  <c r="T21" i="1"/>
  <c r="R21" i="1"/>
  <c r="Q21" i="1"/>
  <c r="P21" i="1"/>
  <c r="O21" i="1"/>
  <c r="M21" i="1"/>
  <c r="K21" i="1"/>
  <c r="S19" i="1"/>
  <c r="N19" i="1"/>
  <c r="L19" i="1"/>
  <c r="S18" i="1"/>
  <c r="N18" i="1"/>
  <c r="S17" i="1"/>
  <c r="N17" i="1"/>
  <c r="S16" i="1"/>
  <c r="N16" i="1"/>
  <c r="S15" i="1"/>
  <c r="N15" i="1"/>
  <c r="L15" i="1"/>
  <c r="S14" i="1"/>
  <c r="N14" i="1"/>
  <c r="L14" i="1"/>
  <c r="S13" i="1"/>
  <c r="N13" i="1"/>
  <c r="S12" i="1"/>
  <c r="N12" i="1"/>
  <c r="L12" i="1"/>
  <c r="S11" i="1"/>
  <c r="N11" i="1"/>
  <c r="L11" i="1"/>
  <c r="S10" i="1"/>
  <c r="N10" i="1"/>
  <c r="L10" i="1"/>
  <c r="S9" i="1"/>
  <c r="N9" i="1"/>
  <c r="S8" i="1"/>
  <c r="N8" i="1"/>
  <c r="S7" i="1"/>
  <c r="N7" i="1"/>
  <c r="L7" i="1"/>
  <c r="S6" i="1"/>
  <c r="N6" i="1"/>
  <c r="L6" i="1"/>
  <c r="S5" i="1"/>
  <c r="N5" i="1"/>
  <c r="L5" i="1"/>
  <c r="S4" i="1"/>
  <c r="N4" i="1"/>
  <c r="S23" i="1" l="1"/>
  <c r="N23" i="1"/>
  <c r="L22" i="1"/>
  <c r="S21" i="1"/>
  <c r="N22" i="1"/>
  <c r="L21" i="1"/>
  <c r="N21" i="1"/>
  <c r="L23" i="1"/>
  <c r="S22" i="1"/>
</calcChain>
</file>

<file path=xl/sharedStrings.xml><?xml version="1.0" encoding="utf-8"?>
<sst xmlns="http://schemas.openxmlformats.org/spreadsheetml/2006/main" count="209" uniqueCount="153">
  <si>
    <t>Table 1</t>
  </si>
  <si>
    <t>ID</t>
  </si>
  <si>
    <t>EID</t>
  </si>
  <si>
    <t>PRICE</t>
  </si>
  <si>
    <t>VID</t>
  </si>
  <si>
    <t>DOB</t>
  </si>
  <si>
    <t>Dam</t>
  </si>
  <si>
    <t>Sire</t>
  </si>
  <si>
    <t>Sire ID</t>
  </si>
  <si>
    <t>TSU #</t>
  </si>
  <si>
    <t>BW</t>
  </si>
  <si>
    <t>ADG</t>
  </si>
  <si>
    <t>200D wt</t>
  </si>
  <si>
    <t>400D wt</t>
  </si>
  <si>
    <t>Scrotal</t>
  </si>
  <si>
    <t>Semen motility</t>
  </si>
  <si>
    <t>Morphology</t>
  </si>
  <si>
    <t>Weight</t>
  </si>
  <si>
    <t>P8</t>
  </si>
  <si>
    <t>RIB</t>
  </si>
  <si>
    <t>EMA</t>
  </si>
  <si>
    <t>IMF</t>
  </si>
  <si>
    <t>FFClawSet</t>
  </si>
  <si>
    <t>RFClawSet</t>
  </si>
  <si>
    <t>FFFeetAngle</t>
  </si>
  <si>
    <t>RFFeetAngle</t>
  </si>
  <si>
    <t>RLSideVeiw</t>
  </si>
  <si>
    <t>RLHindVeiw</t>
  </si>
  <si>
    <t>Muscle</t>
  </si>
  <si>
    <t>Temp</t>
  </si>
  <si>
    <t>Sheath</t>
  </si>
  <si>
    <t>Coat</t>
  </si>
  <si>
    <t>G DAM</t>
  </si>
  <si>
    <t>G SIRE</t>
  </si>
  <si>
    <t>QLM23U845</t>
  </si>
  <si>
    <t>982 123826664891</t>
  </si>
  <si>
    <t>U845</t>
  </si>
  <si>
    <t>QLMR881</t>
  </si>
  <si>
    <t>REILAND RICOCHET NLRR952</t>
  </si>
  <si>
    <t>NLRR952</t>
  </si>
  <si>
    <t>AT7927826</t>
  </si>
  <si>
    <t>C-</t>
  </si>
  <si>
    <t>3+</t>
  </si>
  <si>
    <t>QLM23U886</t>
  </si>
  <si>
    <t>982 123826664852</t>
  </si>
  <si>
    <t>Not blooded</t>
  </si>
  <si>
    <t>U886</t>
  </si>
  <si>
    <t>BP265</t>
  </si>
  <si>
    <t>QLM21S801</t>
  </si>
  <si>
    <t>AT7927789</t>
  </si>
  <si>
    <t>C</t>
  </si>
  <si>
    <t>3</t>
  </si>
  <si>
    <t>QLM23U898</t>
  </si>
  <si>
    <t>982 123826664934</t>
  </si>
  <si>
    <t>U898</t>
  </si>
  <si>
    <t>BP257</t>
  </si>
  <si>
    <t>AT7927824</t>
  </si>
  <si>
    <t>QLM23U899</t>
  </si>
  <si>
    <t>982 123826664886</t>
  </si>
  <si>
    <t>U899</t>
  </si>
  <si>
    <t>LN046</t>
  </si>
  <si>
    <t>G A R HOME TOWN USA19266718</t>
  </si>
  <si>
    <t>USA19266718</t>
  </si>
  <si>
    <t>AT7927833</t>
  </si>
  <si>
    <t>2+</t>
  </si>
  <si>
    <t>QLM23U1012</t>
  </si>
  <si>
    <t>982 123826664901</t>
  </si>
  <si>
    <t>U1012</t>
  </si>
  <si>
    <t>QLMR870</t>
  </si>
  <si>
    <t>AT7927782</t>
  </si>
  <si>
    <t>1+</t>
  </si>
  <si>
    <t>QLM23U1028</t>
  </si>
  <si>
    <t>982 123826664932</t>
  </si>
  <si>
    <t>U1028</t>
  </si>
  <si>
    <t>QLM21S815</t>
  </si>
  <si>
    <t>QLM21S816</t>
  </si>
  <si>
    <t>AT7927815</t>
  </si>
  <si>
    <t>D</t>
  </si>
  <si>
    <t>L803</t>
  </si>
  <si>
    <t>G A R PHEONIX USA18636106</t>
  </si>
  <si>
    <t>QLM23U1036</t>
  </si>
  <si>
    <t>982 123826664847</t>
  </si>
  <si>
    <t>U1036</t>
  </si>
  <si>
    <t>QLM21S817</t>
  </si>
  <si>
    <t>QLM21S826</t>
  </si>
  <si>
    <t>AT7927790</t>
  </si>
  <si>
    <t>K806</t>
  </si>
  <si>
    <t>G A R MOMENTUM USA17354145</t>
  </si>
  <si>
    <t>QLM23U1044</t>
  </si>
  <si>
    <t>982 123826664832</t>
  </si>
  <si>
    <t>U1044</t>
  </si>
  <si>
    <t>LN036</t>
  </si>
  <si>
    <t>QLM21S839</t>
  </si>
  <si>
    <t>AT7927783</t>
  </si>
  <si>
    <t>QLM23U1046</t>
  </si>
  <si>
    <t>982 123826664873</t>
  </si>
  <si>
    <t>U1046</t>
  </si>
  <si>
    <t>QLML807</t>
  </si>
  <si>
    <t>AT7927811</t>
  </si>
  <si>
    <t>QRVH32</t>
  </si>
  <si>
    <t>NAQA241</t>
  </si>
  <si>
    <t>QLM23U1053</t>
  </si>
  <si>
    <t>982 123826664960</t>
  </si>
  <si>
    <t>U1053</t>
  </si>
  <si>
    <t>NWPK215</t>
  </si>
  <si>
    <t>AT7927814</t>
  </si>
  <si>
    <t>D+</t>
  </si>
  <si>
    <t>4</t>
  </si>
  <si>
    <t>WT BARUNAH NWPE89</t>
  </si>
  <si>
    <t>RENNYLEA EDMUND NORE11</t>
  </si>
  <si>
    <t>QLM23U1058</t>
  </si>
  <si>
    <t>982 123826664910</t>
  </si>
  <si>
    <t>U1058</t>
  </si>
  <si>
    <t>QLMN806</t>
  </si>
  <si>
    <t>AT7927827</t>
  </si>
  <si>
    <t>QRVH832</t>
  </si>
  <si>
    <t>V A R GENERATION 2100 USA17171587</t>
  </si>
  <si>
    <t>QLM23U1060</t>
  </si>
  <si>
    <t>982 123826664844</t>
  </si>
  <si>
    <t>U1060</t>
  </si>
  <si>
    <t>QLMJ801</t>
  </si>
  <si>
    <t>AT7927788</t>
  </si>
  <si>
    <t>QRVB839</t>
  </si>
  <si>
    <t>INFINITY NZE04379</t>
  </si>
  <si>
    <t>QLM23U1068</t>
  </si>
  <si>
    <t>982 123826664834</t>
  </si>
  <si>
    <t>U1068</t>
  </si>
  <si>
    <t>NURQ7</t>
  </si>
  <si>
    <t>AT7927841</t>
  </si>
  <si>
    <t>NURM17</t>
  </si>
  <si>
    <t>G A R SCALE HOUSE USA17354047</t>
  </si>
  <si>
    <t>QLM23U1067</t>
  </si>
  <si>
    <t>982 123826664833</t>
  </si>
  <si>
    <t>U1067</t>
  </si>
  <si>
    <t>QLMP830</t>
  </si>
  <si>
    <t>AT7927835</t>
  </si>
  <si>
    <t>QBGJ102</t>
  </si>
  <si>
    <t>QLMM801</t>
  </si>
  <si>
    <t>QLM23U1072</t>
  </si>
  <si>
    <t>982 123826664924</t>
  </si>
  <si>
    <t>U1072</t>
  </si>
  <si>
    <t>QLMR813</t>
  </si>
  <si>
    <t>AT7927831</t>
  </si>
  <si>
    <t>QLMJ806</t>
  </si>
  <si>
    <t>LANDFALL KEYSTONE TFAK132</t>
  </si>
  <si>
    <t>QLM23U1076</t>
  </si>
  <si>
    <t>982 123826664923</t>
  </si>
  <si>
    <t>U1076</t>
  </si>
  <si>
    <t>LN137</t>
  </si>
  <si>
    <t>AT7927865</t>
  </si>
  <si>
    <t>Ave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</si>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</sst>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&quot;$&quot;#,##0"/>
    <numFmt numFmtId="166" formatCode="dd/mm/yy"/>
    <numFmt numFmtId="167" formatCode="0.0"/>
  </numFmts>
  <fonts count="2">
    <font>
      <sz val="10"/>
      <color indexed="8"/>
      <name val="Helvetica Neue"/>
    </font>
    <font>
      <sz val="10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7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49" fontId="1" fillId="2" borderId="9" xfId="0" applyNumberFormat="1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49" fontId="1" fillId="2" borderId="9" xfId="0" applyNumberFormat="1" applyFont="1" applyFill="1" applyBorder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0" borderId="9" xfId="0" applyFont="1" applyBorder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top" wrapText="1"/>
    </xf>
    <xf numFmtId="164" fontId="1" fillId="0" borderId="9" xfId="0" applyNumberFormat="1" applyFont="1" applyBorder="1">
      <alignment vertical="top" wrapText="1"/>
    </xf>
    <xf numFmtId="49" fontId="1" fillId="3" borderId="9" xfId="0" applyNumberFormat="1" applyFont="1" applyFill="1" applyBorder="1">
      <alignment vertical="top" wrapText="1"/>
    </xf>
    <xf numFmtId="49" fontId="1" fillId="4" borderId="9" xfId="0" applyNumberFormat="1" applyFont="1" applyFill="1" applyBorder="1">
      <alignment vertical="top" wrapText="1"/>
    </xf>
    <xf numFmtId="0" fontId="1" fillId="4" borderId="9" xfId="0" applyFont="1" applyFill="1" applyBorder="1">
      <alignment vertical="top" wrapText="1"/>
    </xf>
    <xf numFmtId="165" fontId="1" fillId="4" borderId="9" xfId="0" applyNumberFormat="1" applyFont="1" applyFill="1" applyBorder="1" applyAlignment="1">
      <alignment horizontal="center" vertical="top" wrapText="1"/>
    </xf>
    <xf numFmtId="166" fontId="1" fillId="4" borderId="9" xfId="0" applyNumberFormat="1" applyFont="1" applyFill="1" applyBorder="1">
      <alignment vertical="top" wrapText="1"/>
    </xf>
    <xf numFmtId="49" fontId="1" fillId="4" borderId="9" xfId="0" applyNumberFormat="1" applyFont="1" applyFill="1" applyBorder="1" applyAlignment="1">
      <alignment horizontal="left" vertical="top" wrapText="1"/>
    </xf>
    <xf numFmtId="0" fontId="1" fillId="4" borderId="9" xfId="0" applyNumberFormat="1" applyFont="1" applyFill="1" applyBorder="1">
      <alignment vertical="top" wrapText="1"/>
    </xf>
    <xf numFmtId="167" fontId="1" fillId="4" borderId="9" xfId="0" applyNumberFormat="1" applyFont="1" applyFill="1" applyBorder="1" applyAlignment="1">
      <alignment horizontal="center" vertical="top" wrapText="1"/>
    </xf>
    <xf numFmtId="1" fontId="1" fillId="4" borderId="9" xfId="0" applyNumberFormat="1" applyFont="1" applyFill="1" applyBorder="1">
      <alignment vertical="top" wrapText="1"/>
    </xf>
    <xf numFmtId="0" fontId="1" fillId="4" borderId="2" xfId="0" applyFont="1" applyFill="1" applyBorder="1">
      <alignment vertical="top" wrapText="1"/>
    </xf>
    <xf numFmtId="49" fontId="1" fillId="0" borderId="9" xfId="0" applyNumberFormat="1" applyFont="1" applyBorder="1">
      <alignment vertical="top" wrapText="1"/>
    </xf>
    <xf numFmtId="165" fontId="1" fillId="0" borderId="9" xfId="0" applyNumberFormat="1" applyFont="1" applyBorder="1" applyAlignment="1">
      <alignment horizontal="center" vertical="top" wrapText="1"/>
    </xf>
    <xf numFmtId="166" fontId="1" fillId="0" borderId="9" xfId="0" applyNumberFormat="1" applyFont="1" applyBorder="1">
      <alignment vertical="top" wrapText="1"/>
    </xf>
    <xf numFmtId="49" fontId="1" fillId="0" borderId="9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right" vertical="top" wrapText="1"/>
    </xf>
    <xf numFmtId="167" fontId="1" fillId="0" borderId="9" xfId="0" applyNumberFormat="1" applyFont="1" applyBorder="1" applyAlignment="1">
      <alignment horizontal="center" vertical="top" wrapText="1"/>
    </xf>
    <xf numFmtId="0" fontId="1" fillId="0" borderId="9" xfId="0" applyNumberFormat="1" applyFont="1" applyBorder="1">
      <alignment vertical="top" wrapText="1"/>
    </xf>
    <xf numFmtId="1" fontId="1" fillId="0" borderId="9" xfId="0" applyNumberFormat="1" applyFont="1" applyBorder="1">
      <alignment vertical="top" wrapText="1"/>
    </xf>
    <xf numFmtId="0" fontId="1" fillId="0" borderId="2" xfId="0" applyFont="1" applyBorder="1">
      <alignment vertical="top" wrapText="1"/>
    </xf>
    <xf numFmtId="0" fontId="1" fillId="4" borderId="9" xfId="0" applyNumberFormat="1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3" borderId="3" xfId="0" applyFont="1" applyFill="1" applyBorder="1">
      <alignment vertical="top" wrapText="1"/>
    </xf>
    <xf numFmtId="0" fontId="1" fillId="4" borderId="4" xfId="0" applyFont="1" applyFill="1" applyBorder="1">
      <alignment vertical="top" wrapText="1"/>
    </xf>
    <xf numFmtId="0" fontId="1" fillId="4" borderId="5" xfId="0" applyFont="1" applyFill="1" applyBorder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8" xfId="0" applyFont="1" applyFill="1" applyBorder="1">
      <alignment vertical="top" wrapText="1"/>
    </xf>
    <xf numFmtId="0" fontId="1" fillId="4" borderId="1" xfId="0" applyFont="1" applyFill="1" applyBorder="1">
      <alignment vertical="top" wrapText="1"/>
    </xf>
    <xf numFmtId="164" fontId="1" fillId="4" borderId="1" xfId="0" applyNumberFormat="1" applyFont="1" applyFill="1" applyBorder="1">
      <alignment vertical="top" wrapText="1"/>
    </xf>
    <xf numFmtId="167" fontId="1" fillId="4" borderId="10" xfId="0" applyNumberFormat="1" applyFont="1" applyFill="1" applyBorder="1" applyAlignment="1">
      <alignment horizontal="center" vertical="top" wrapText="1"/>
    </xf>
    <xf numFmtId="164" fontId="1" fillId="4" borderId="5" xfId="0" applyNumberFormat="1" applyFont="1" applyFill="1" applyBorder="1">
      <alignment vertical="top" wrapText="1"/>
    </xf>
    <xf numFmtId="167" fontId="1" fillId="4" borderId="5" xfId="0" applyNumberFormat="1" applyFont="1" applyFill="1" applyBorder="1" applyAlignment="1">
      <alignment horizontal="center" vertical="top" wrapText="1"/>
    </xf>
    <xf numFmtId="49" fontId="1" fillId="4" borderId="5" xfId="0" applyNumberFormat="1" applyFont="1" applyFill="1" applyBorder="1">
      <alignment vertical="top" wrapText="1"/>
    </xf>
    <xf numFmtId="0" fontId="1" fillId="3" borderId="6" xfId="0" applyFont="1" applyFill="1" applyBorder="1">
      <alignment vertical="top" wrapText="1"/>
    </xf>
    <xf numFmtId="0" fontId="1" fillId="0" borderId="7" xfId="0" applyFont="1" applyBorder="1">
      <alignment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5" xfId="0" applyNumberFormat="1" applyFont="1" applyBorder="1">
      <alignment vertical="top" wrapText="1"/>
    </xf>
    <xf numFmtId="1" fontId="1" fillId="0" borderId="5" xfId="0" applyNumberFormat="1" applyFont="1" applyBorder="1">
      <alignment vertical="top" wrapText="1"/>
    </xf>
    <xf numFmtId="0" fontId="1" fillId="0" borderId="5" xfId="0" applyNumberFormat="1" applyFont="1" applyBorder="1">
      <alignment vertical="top" wrapText="1"/>
    </xf>
    <xf numFmtId="0" fontId="1" fillId="0" borderId="2" xfId="0" applyNumberFormat="1" applyFont="1" applyBorder="1">
      <alignment vertical="top" wrapText="1"/>
    </xf>
    <xf numFmtId="1" fontId="1" fillId="0" borderId="2" xfId="0" applyNumberFormat="1" applyFont="1" applyBorder="1">
      <alignment vertical="top" wrapText="1"/>
    </xf>
    <xf numFmtId="0" fontId="1" fillId="4" borderId="7" xfId="0" applyFont="1" applyFill="1" applyBorder="1">
      <alignment vertical="top" wrapText="1"/>
    </xf>
    <xf numFmtId="0" fontId="1" fillId="4" borderId="2" xfId="0" applyFont="1" applyFill="1" applyBorder="1" applyAlignment="1">
      <alignment horizontal="center" vertical="top" wrapText="1"/>
    </xf>
    <xf numFmtId="49" fontId="1" fillId="4" borderId="2" xfId="0" applyNumberFormat="1" applyFont="1" applyFill="1" applyBorder="1">
      <alignment vertical="top" wrapText="1"/>
    </xf>
    <xf numFmtId="1" fontId="1" fillId="4" borderId="2" xfId="0" applyNumberFormat="1" applyFont="1" applyFill="1" applyBorder="1">
      <alignment vertical="top" wrapText="1"/>
    </xf>
    <xf numFmtId="0" fontId="1" fillId="4" borderId="2" xfId="0" applyNumberFormat="1" applyFont="1" applyFill="1" applyBorder="1">
      <alignment vertical="top" wrapText="1"/>
    </xf>
    <xf numFmtId="49" fontId="1" fillId="0" borderId="2" xfId="0" applyNumberFormat="1" applyFont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color rgb="FFE32400"/>
      </font>
    </dxf>
    <dxf>
      <font>
        <color rgb="FFE2B700"/>
      </font>
      <fill>
        <patternFill patternType="solid">
          <fgColor indexed="17"/>
          <bgColor indexed="18"/>
        </patternFill>
      </fill>
    </dxf>
    <dxf>
      <font>
        <color rgb="FFE32400"/>
      </font>
    </dxf>
    <dxf>
      <font>
        <color rgb="FF000000"/>
      </font>
      <fill>
        <patternFill patternType="solid">
          <fgColor indexed="17"/>
          <bgColor indexed="19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4F4F4"/>
      <rgbColor rgb="FFE2B700"/>
      <rgbColor rgb="FFE32400"/>
      <rgbColor rgb="FFC69300"/>
      <rgbColor rgb="00000000"/>
      <rgbColor rgb="FFFEFEFE"/>
      <rgbColor rgb="E5FF9781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4"/>
  <sheetViews>
    <sheetView showGridLines="0" tabSelected="1" workbookViewId="0">
      <pane xSplit="1" ySplit="2" topLeftCell="B3" activePane="bottomRight" state="frozen"/>
      <selection pane="topRight"/>
      <selection pane="bottomLeft"/>
      <selection pane="bottomRight" activeCell="H4" sqref="H4"/>
    </sheetView>
  </sheetViews>
  <sheetFormatPr defaultColWidth="16.28515625" defaultRowHeight="18" customHeight="1"/>
  <cols>
    <col min="1" max="1" width="12" style="1" customWidth="1"/>
    <col min="2" max="2" width="16.7109375" style="1" bestFit="1" customWidth="1"/>
    <col min="3" max="3" width="12.28515625" style="1" customWidth="1"/>
    <col min="4" max="4" width="10.42578125" style="1" customWidth="1"/>
    <col min="5" max="5" width="7.28515625" style="1" customWidth="1"/>
    <col min="6" max="6" width="8" style="1" customWidth="1"/>
    <col min="7" max="7" width="21.28515625" style="1" customWidth="1"/>
    <col min="8" max="8" width="33" style="1" customWidth="1"/>
    <col min="9" max="9" width="12.85546875" style="1" bestFit="1" customWidth="1"/>
    <col min="10" max="10" width="10" style="1" customWidth="1"/>
    <col min="11" max="11" width="4.42578125" style="1" customWidth="1"/>
    <col min="12" max="12" width="5.140625" style="1" customWidth="1"/>
    <col min="13" max="13" width="7.85546875" style="1" customWidth="1"/>
    <col min="14" max="14" width="5.140625" style="1" customWidth="1"/>
    <col min="15" max="15" width="8" style="1" customWidth="1"/>
    <col min="16" max="16" width="7.140625" style="1" customWidth="1"/>
    <col min="17" max="17" width="13.28515625" style="1" customWidth="1"/>
    <col min="18" max="18" width="11" style="1" customWidth="1"/>
    <col min="19" max="19" width="5.42578125" style="1" customWidth="1"/>
    <col min="20" max="20" width="11.42578125" style="1" customWidth="1"/>
    <col min="21" max="21" width="3.42578125" style="1" customWidth="1"/>
    <col min="22" max="22" width="4.28515625" style="1" customWidth="1"/>
    <col min="23" max="23" width="5.140625" style="1" customWidth="1"/>
    <col min="24" max="24" width="4.28515625" style="1" customWidth="1"/>
    <col min="25" max="25" width="7.28515625" style="1" customWidth="1"/>
    <col min="26" max="26" width="7.7109375" style="1" customWidth="1"/>
    <col min="27" max="27" width="7" style="1" customWidth="1"/>
    <col min="28" max="29" width="7.140625" style="1" customWidth="1"/>
    <col min="30" max="30" width="7.42578125" style="1" customWidth="1"/>
    <col min="31" max="31" width="7.140625" style="1" customWidth="1"/>
    <col min="32" max="32" width="5.85546875" style="1" customWidth="1"/>
    <col min="33" max="33" width="7" style="1" customWidth="1"/>
    <col min="34" max="34" width="5.140625" style="1" customWidth="1"/>
    <col min="35" max="35" width="20" style="1" customWidth="1"/>
    <col min="36" max="36" width="33.28515625" style="1" customWidth="1"/>
    <col min="37" max="37" width="16.28515625" style="1" customWidth="1"/>
    <col min="38" max="16384" width="16.28515625" style="1"/>
  </cols>
  <sheetData>
    <row r="1" spans="1:36" ht="27.9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32.65" customHeight="1">
      <c r="A2" s="2" t="s">
        <v>1</v>
      </c>
      <c r="B2" s="2" t="s">
        <v>2</v>
      </c>
      <c r="C2" s="3"/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11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11</v>
      </c>
      <c r="T2" s="4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  <c r="AF2" s="2" t="s">
        <v>29</v>
      </c>
      <c r="AG2" s="2" t="s">
        <v>30</v>
      </c>
      <c r="AH2" s="4" t="s">
        <v>31</v>
      </c>
      <c r="AI2" s="4" t="s">
        <v>32</v>
      </c>
      <c r="AJ2" s="4" t="s">
        <v>33</v>
      </c>
    </row>
    <row r="3" spans="1:36" ht="27.6" customHeight="1">
      <c r="A3" s="5"/>
      <c r="B3" s="7"/>
      <c r="C3" s="6"/>
      <c r="D3" s="6"/>
      <c r="E3" s="6"/>
      <c r="F3" s="6"/>
      <c r="G3" s="7"/>
      <c r="H3" s="6"/>
      <c r="I3" s="6"/>
      <c r="J3" s="6"/>
      <c r="K3" s="8"/>
      <c r="L3" s="6"/>
      <c r="M3" s="9">
        <v>45399</v>
      </c>
      <c r="N3" s="6"/>
      <c r="O3" s="9">
        <v>45623</v>
      </c>
      <c r="P3" s="9">
        <v>45602</v>
      </c>
      <c r="Q3" s="9">
        <v>45602</v>
      </c>
      <c r="R3" s="9">
        <v>45602</v>
      </c>
      <c r="S3" s="6"/>
      <c r="T3" s="9">
        <v>45660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22.35" customHeight="1">
      <c r="A4" s="10" t="s">
        <v>34</v>
      </c>
      <c r="B4" s="11" t="s">
        <v>35</v>
      </c>
      <c r="C4" s="12"/>
      <c r="D4" s="13">
        <v>7000</v>
      </c>
      <c r="E4" s="11" t="s">
        <v>36</v>
      </c>
      <c r="F4" s="14">
        <v>45149</v>
      </c>
      <c r="G4" s="11" t="s">
        <v>37</v>
      </c>
      <c r="H4" s="15" t="s">
        <v>38</v>
      </c>
      <c r="I4" s="15" t="s">
        <v>39</v>
      </c>
      <c r="J4" s="11" t="s">
        <v>40</v>
      </c>
      <c r="K4" s="16">
        <v>34</v>
      </c>
      <c r="L4" s="17">
        <v>0.73577235772357696</v>
      </c>
      <c r="M4" s="16">
        <v>215</v>
      </c>
      <c r="N4" s="17">
        <f t="shared" ref="N4:N19" si="0">(O4-M4)/(DAYS360($M$3,$O$3))</f>
        <v>0.87272727272727268</v>
      </c>
      <c r="O4" s="18">
        <v>407</v>
      </c>
      <c r="P4" s="16">
        <v>38</v>
      </c>
      <c r="Q4" s="16">
        <v>60</v>
      </c>
      <c r="R4" s="16">
        <v>62</v>
      </c>
      <c r="S4" s="17">
        <f t="shared" ref="S4:S19" si="1">(T4-O4)/(DAYS360($O$3,$T$3))</f>
        <v>0.94444444444444442</v>
      </c>
      <c r="T4" s="16">
        <v>441</v>
      </c>
      <c r="U4" s="16">
        <v>4</v>
      </c>
      <c r="V4" s="16">
        <v>2</v>
      </c>
      <c r="W4" s="16">
        <v>64</v>
      </c>
      <c r="X4" s="16">
        <v>4.2</v>
      </c>
      <c r="Y4" s="16">
        <v>7</v>
      </c>
      <c r="Z4" s="16">
        <v>6</v>
      </c>
      <c r="AA4" s="16">
        <v>6</v>
      </c>
      <c r="AB4" s="16">
        <v>7</v>
      </c>
      <c r="AC4" s="16">
        <v>7</v>
      </c>
      <c r="AD4" s="16">
        <v>6</v>
      </c>
      <c r="AE4" s="11" t="s">
        <v>41</v>
      </c>
      <c r="AF4" s="16">
        <v>1</v>
      </c>
      <c r="AG4" s="16">
        <v>5</v>
      </c>
      <c r="AH4" s="11" t="s">
        <v>42</v>
      </c>
      <c r="AI4" s="12"/>
      <c r="AJ4" s="12"/>
    </row>
    <row r="5" spans="1:36" ht="22.35" customHeight="1">
      <c r="A5" s="10" t="s">
        <v>43</v>
      </c>
      <c r="B5" s="20" t="s">
        <v>44</v>
      </c>
      <c r="C5" s="20" t="s">
        <v>45</v>
      </c>
      <c r="D5" s="21">
        <v>7000</v>
      </c>
      <c r="E5" s="20" t="s">
        <v>46</v>
      </c>
      <c r="F5" s="22">
        <v>45165</v>
      </c>
      <c r="G5" s="23" t="s">
        <v>47</v>
      </c>
      <c r="H5" s="20" t="s">
        <v>48</v>
      </c>
      <c r="I5" s="20" t="s">
        <v>48</v>
      </c>
      <c r="J5" s="20" t="s">
        <v>49</v>
      </c>
      <c r="K5" s="24">
        <v>35</v>
      </c>
      <c r="L5" s="25">
        <f>(M5-K5)/(DAYS360(F5,$M$3))</f>
        <v>0.70869565217391306</v>
      </c>
      <c r="M5" s="26">
        <v>198</v>
      </c>
      <c r="N5" s="25">
        <f t="shared" si="0"/>
        <v>0.95</v>
      </c>
      <c r="O5" s="27">
        <v>407</v>
      </c>
      <c r="P5" s="26">
        <v>31</v>
      </c>
      <c r="Q5" s="26">
        <v>65</v>
      </c>
      <c r="R5" s="26">
        <v>78</v>
      </c>
      <c r="S5" s="25">
        <f t="shared" si="1"/>
        <v>1.3611111111111112</v>
      </c>
      <c r="T5" s="26">
        <v>456</v>
      </c>
      <c r="U5" s="26">
        <v>3</v>
      </c>
      <c r="V5" s="26">
        <v>3</v>
      </c>
      <c r="W5" s="26">
        <v>64</v>
      </c>
      <c r="X5" s="26">
        <v>4.8</v>
      </c>
      <c r="Y5" s="26">
        <v>6</v>
      </c>
      <c r="Z5" s="26">
        <v>6</v>
      </c>
      <c r="AA5" s="26">
        <v>6</v>
      </c>
      <c r="AB5" s="26">
        <v>7</v>
      </c>
      <c r="AC5" s="26">
        <v>6</v>
      </c>
      <c r="AD5" s="26">
        <v>6</v>
      </c>
      <c r="AE5" s="20" t="s">
        <v>50</v>
      </c>
      <c r="AF5" s="26">
        <v>2</v>
      </c>
      <c r="AG5" s="26">
        <v>5</v>
      </c>
      <c r="AH5" s="20" t="s">
        <v>51</v>
      </c>
      <c r="AI5" s="8"/>
      <c r="AJ5" s="8"/>
    </row>
    <row r="6" spans="1:36" ht="22.35" customHeight="1">
      <c r="A6" s="10" t="s">
        <v>52</v>
      </c>
      <c r="B6" s="11" t="s">
        <v>53</v>
      </c>
      <c r="C6" s="12"/>
      <c r="D6" s="13">
        <v>7000</v>
      </c>
      <c r="E6" s="11" t="s">
        <v>54</v>
      </c>
      <c r="F6" s="14">
        <v>45174</v>
      </c>
      <c r="G6" s="15" t="s">
        <v>55</v>
      </c>
      <c r="H6" s="15" t="s">
        <v>38</v>
      </c>
      <c r="I6" s="15" t="s">
        <v>39</v>
      </c>
      <c r="J6" s="11" t="s">
        <v>56</v>
      </c>
      <c r="K6" s="29">
        <v>37</v>
      </c>
      <c r="L6" s="17">
        <f>(M6-K6)/(DAYS360(F6,$M$3))</f>
        <v>0.91891891891891897</v>
      </c>
      <c r="M6" s="16">
        <v>241</v>
      </c>
      <c r="N6" s="17">
        <f t="shared" si="0"/>
        <v>0.8954545454545455</v>
      </c>
      <c r="O6" s="18">
        <v>438</v>
      </c>
      <c r="P6" s="16">
        <v>35</v>
      </c>
      <c r="Q6" s="16">
        <v>90</v>
      </c>
      <c r="R6" s="16">
        <v>84</v>
      </c>
      <c r="S6" s="17">
        <f t="shared" si="1"/>
        <v>1.2222222222222223</v>
      </c>
      <c r="T6" s="16">
        <v>482</v>
      </c>
      <c r="U6" s="16">
        <v>5</v>
      </c>
      <c r="V6" s="16">
        <v>3</v>
      </c>
      <c r="W6" s="16">
        <v>66</v>
      </c>
      <c r="X6" s="16">
        <v>4.8</v>
      </c>
      <c r="Y6" s="16">
        <v>6</v>
      </c>
      <c r="Z6" s="16">
        <v>6</v>
      </c>
      <c r="AA6" s="16">
        <v>6</v>
      </c>
      <c r="AB6" s="16">
        <v>6</v>
      </c>
      <c r="AC6" s="16">
        <v>6</v>
      </c>
      <c r="AD6" s="16">
        <v>7</v>
      </c>
      <c r="AE6" s="11" t="s">
        <v>50</v>
      </c>
      <c r="AF6" s="16">
        <v>1</v>
      </c>
      <c r="AG6" s="16">
        <v>5</v>
      </c>
      <c r="AH6" s="11" t="s">
        <v>42</v>
      </c>
      <c r="AI6" s="30"/>
      <c r="AJ6" s="30"/>
    </row>
    <row r="7" spans="1:36" ht="22.35" customHeight="1">
      <c r="A7" s="10" t="s">
        <v>57</v>
      </c>
      <c r="B7" s="20" t="s">
        <v>58</v>
      </c>
      <c r="C7" s="6"/>
      <c r="D7" s="21">
        <v>7000</v>
      </c>
      <c r="E7" s="20" t="s">
        <v>59</v>
      </c>
      <c r="F7" s="22">
        <v>45174</v>
      </c>
      <c r="G7" s="23" t="s">
        <v>60</v>
      </c>
      <c r="H7" s="23" t="s">
        <v>61</v>
      </c>
      <c r="I7" s="23" t="s">
        <v>62</v>
      </c>
      <c r="J7" s="20" t="s">
        <v>63</v>
      </c>
      <c r="K7" s="24">
        <v>35</v>
      </c>
      <c r="L7" s="25">
        <f>(M7-K7)/(DAYS360(F7,$M$3))</f>
        <v>0.9144144144144144</v>
      </c>
      <c r="M7" s="26">
        <v>238</v>
      </c>
      <c r="N7" s="25">
        <f t="shared" si="0"/>
        <v>0.79545454545454541</v>
      </c>
      <c r="O7" s="27">
        <v>413</v>
      </c>
      <c r="P7" s="26">
        <v>35</v>
      </c>
      <c r="Q7" s="26">
        <v>85</v>
      </c>
      <c r="R7" s="26">
        <v>79</v>
      </c>
      <c r="S7" s="25">
        <f t="shared" si="1"/>
        <v>1.3888888888888888</v>
      </c>
      <c r="T7" s="26">
        <v>463</v>
      </c>
      <c r="U7" s="26">
        <v>4</v>
      </c>
      <c r="V7" s="26">
        <v>3</v>
      </c>
      <c r="W7" s="26">
        <v>63</v>
      </c>
      <c r="X7" s="26">
        <v>4.7</v>
      </c>
      <c r="Y7" s="26">
        <v>7</v>
      </c>
      <c r="Z7" s="26">
        <v>6</v>
      </c>
      <c r="AA7" s="26">
        <v>6</v>
      </c>
      <c r="AB7" s="26">
        <v>6</v>
      </c>
      <c r="AC7" s="26">
        <v>7</v>
      </c>
      <c r="AD7" s="26">
        <v>7</v>
      </c>
      <c r="AE7" s="20" t="s">
        <v>50</v>
      </c>
      <c r="AF7" s="26">
        <v>1</v>
      </c>
      <c r="AG7" s="26">
        <v>5</v>
      </c>
      <c r="AH7" s="20" t="s">
        <v>64</v>
      </c>
      <c r="AI7" s="8"/>
      <c r="AJ7" s="8"/>
    </row>
    <row r="8" spans="1:36" ht="22.35" customHeight="1">
      <c r="A8" s="10" t="s">
        <v>65</v>
      </c>
      <c r="B8" s="11" t="s">
        <v>66</v>
      </c>
      <c r="C8" s="11" t="s">
        <v>45</v>
      </c>
      <c r="D8" s="13">
        <v>7000</v>
      </c>
      <c r="E8" s="11" t="s">
        <v>67</v>
      </c>
      <c r="F8" s="14">
        <v>45184</v>
      </c>
      <c r="G8" s="11" t="s">
        <v>68</v>
      </c>
      <c r="H8" s="11" t="s">
        <v>48</v>
      </c>
      <c r="I8" s="11" t="s">
        <v>48</v>
      </c>
      <c r="J8" s="11" t="s">
        <v>69</v>
      </c>
      <c r="K8" s="16">
        <v>36</v>
      </c>
      <c r="L8" s="17">
        <v>0.84433962264150897</v>
      </c>
      <c r="M8" s="16">
        <v>215</v>
      </c>
      <c r="N8" s="17">
        <f t="shared" si="0"/>
        <v>0.97927272727272729</v>
      </c>
      <c r="O8" s="18">
        <v>430.44</v>
      </c>
      <c r="P8" s="16">
        <v>33</v>
      </c>
      <c r="Q8" s="16">
        <v>85</v>
      </c>
      <c r="R8" s="16">
        <v>78</v>
      </c>
      <c r="S8" s="17">
        <f t="shared" si="1"/>
        <v>1.4877777777777779</v>
      </c>
      <c r="T8" s="16">
        <v>484</v>
      </c>
      <c r="U8" s="16">
        <v>4</v>
      </c>
      <c r="V8" s="16">
        <v>4</v>
      </c>
      <c r="W8" s="16">
        <v>63</v>
      </c>
      <c r="X8" s="16">
        <v>5.4</v>
      </c>
      <c r="Y8" s="16">
        <v>6</v>
      </c>
      <c r="Z8" s="16">
        <v>6</v>
      </c>
      <c r="AA8" s="16">
        <v>6</v>
      </c>
      <c r="AB8" s="16">
        <v>6</v>
      </c>
      <c r="AC8" s="16">
        <v>7</v>
      </c>
      <c r="AD8" s="16">
        <v>6</v>
      </c>
      <c r="AE8" s="11" t="s">
        <v>41</v>
      </c>
      <c r="AF8" s="16">
        <v>2</v>
      </c>
      <c r="AG8" s="16">
        <v>5</v>
      </c>
      <c r="AH8" s="11" t="s">
        <v>70</v>
      </c>
      <c r="AI8" s="12"/>
      <c r="AJ8" s="12"/>
    </row>
    <row r="9" spans="1:36" ht="22.35" customHeight="1">
      <c r="A9" s="10" t="s">
        <v>71</v>
      </c>
      <c r="B9" s="20" t="s">
        <v>72</v>
      </c>
      <c r="C9" s="6"/>
      <c r="D9" s="21">
        <v>6000</v>
      </c>
      <c r="E9" s="20" t="s">
        <v>73</v>
      </c>
      <c r="F9" s="22">
        <v>45202</v>
      </c>
      <c r="G9" s="20" t="s">
        <v>74</v>
      </c>
      <c r="H9" s="20" t="s">
        <v>75</v>
      </c>
      <c r="I9" s="20" t="s">
        <v>75</v>
      </c>
      <c r="J9" s="20" t="s">
        <v>76</v>
      </c>
      <c r="K9" s="26">
        <v>36</v>
      </c>
      <c r="L9" s="25">
        <v>0.97938144329896903</v>
      </c>
      <c r="M9" s="26">
        <v>226</v>
      </c>
      <c r="N9" s="25">
        <f t="shared" si="0"/>
        <v>0.6454545454545455</v>
      </c>
      <c r="O9" s="27">
        <v>368</v>
      </c>
      <c r="P9" s="26">
        <v>33</v>
      </c>
      <c r="Q9" s="26">
        <v>80</v>
      </c>
      <c r="R9" s="26">
        <v>84</v>
      </c>
      <c r="S9" s="25">
        <f t="shared" si="1"/>
        <v>1.0555555555555556</v>
      </c>
      <c r="T9" s="26">
        <v>406</v>
      </c>
      <c r="U9" s="26">
        <v>2</v>
      </c>
      <c r="V9" s="26">
        <v>1</v>
      </c>
      <c r="W9" s="26">
        <v>53</v>
      </c>
      <c r="X9" s="26">
        <v>4</v>
      </c>
      <c r="Y9" s="26">
        <v>7</v>
      </c>
      <c r="Z9" s="26">
        <v>6</v>
      </c>
      <c r="AA9" s="26">
        <v>6</v>
      </c>
      <c r="AB9" s="26">
        <v>7</v>
      </c>
      <c r="AC9" s="26">
        <v>7</v>
      </c>
      <c r="AD9" s="26">
        <v>8</v>
      </c>
      <c r="AE9" s="20" t="s">
        <v>77</v>
      </c>
      <c r="AF9" s="26">
        <v>2</v>
      </c>
      <c r="AG9" s="26">
        <v>5</v>
      </c>
      <c r="AH9" s="20" t="s">
        <v>64</v>
      </c>
      <c r="AI9" s="20" t="s">
        <v>78</v>
      </c>
      <c r="AJ9" s="20" t="s">
        <v>79</v>
      </c>
    </row>
    <row r="10" spans="1:36" ht="22.35" customHeight="1">
      <c r="A10" s="10" t="s">
        <v>80</v>
      </c>
      <c r="B10" s="11" t="s">
        <v>81</v>
      </c>
      <c r="C10" s="11" t="s">
        <v>45</v>
      </c>
      <c r="D10" s="13">
        <v>6000</v>
      </c>
      <c r="E10" s="11" t="s">
        <v>82</v>
      </c>
      <c r="F10" s="14">
        <v>45215</v>
      </c>
      <c r="G10" s="15" t="s">
        <v>83</v>
      </c>
      <c r="H10" s="11" t="s">
        <v>84</v>
      </c>
      <c r="I10" s="11" t="s">
        <v>84</v>
      </c>
      <c r="J10" s="11" t="s">
        <v>85</v>
      </c>
      <c r="K10" s="29">
        <v>35</v>
      </c>
      <c r="L10" s="17">
        <f>(M10-K10)/(DAYS360(F10,$M$3))</f>
        <v>0.82872928176795579</v>
      </c>
      <c r="M10" s="16">
        <v>185</v>
      </c>
      <c r="N10" s="17">
        <f t="shared" si="0"/>
        <v>0.91363636363636369</v>
      </c>
      <c r="O10" s="18">
        <v>386</v>
      </c>
      <c r="P10" s="16">
        <v>30</v>
      </c>
      <c r="Q10" s="16">
        <v>80</v>
      </c>
      <c r="R10" s="16">
        <v>85</v>
      </c>
      <c r="S10" s="17">
        <f t="shared" si="1"/>
        <v>1.3611111111111112</v>
      </c>
      <c r="T10" s="16">
        <v>435</v>
      </c>
      <c r="U10" s="16">
        <v>2</v>
      </c>
      <c r="V10" s="16">
        <v>2</v>
      </c>
      <c r="W10" s="16">
        <v>59</v>
      </c>
      <c r="X10" s="16">
        <v>4.8</v>
      </c>
      <c r="Y10" s="16">
        <v>6</v>
      </c>
      <c r="Z10" s="16">
        <v>4</v>
      </c>
      <c r="AA10" s="16">
        <v>6</v>
      </c>
      <c r="AB10" s="16">
        <v>6</v>
      </c>
      <c r="AC10" s="16">
        <v>7</v>
      </c>
      <c r="AD10" s="16">
        <v>7</v>
      </c>
      <c r="AE10" s="11" t="s">
        <v>41</v>
      </c>
      <c r="AF10" s="16">
        <v>1</v>
      </c>
      <c r="AG10" s="16">
        <v>5</v>
      </c>
      <c r="AH10" s="11" t="s">
        <v>51</v>
      </c>
      <c r="AI10" s="15" t="s">
        <v>86</v>
      </c>
      <c r="AJ10" s="15" t="s">
        <v>87</v>
      </c>
    </row>
    <row r="11" spans="1:36" ht="22.35" customHeight="1">
      <c r="A11" s="10" t="s">
        <v>88</v>
      </c>
      <c r="B11" s="20" t="s">
        <v>89</v>
      </c>
      <c r="C11" s="20" t="s">
        <v>45</v>
      </c>
      <c r="D11" s="21">
        <v>6000</v>
      </c>
      <c r="E11" s="20" t="s">
        <v>90</v>
      </c>
      <c r="F11" s="22">
        <v>45219</v>
      </c>
      <c r="G11" s="23" t="s">
        <v>91</v>
      </c>
      <c r="H11" s="20" t="s">
        <v>92</v>
      </c>
      <c r="I11" s="20" t="s">
        <v>92</v>
      </c>
      <c r="J11" s="20" t="s">
        <v>93</v>
      </c>
      <c r="K11" s="24">
        <v>36</v>
      </c>
      <c r="L11" s="25">
        <f>(M11-K11)/(DAYS360(F11,$M$3))</f>
        <v>1.0508474576271187</v>
      </c>
      <c r="M11" s="26">
        <v>222</v>
      </c>
      <c r="N11" s="25">
        <f t="shared" si="0"/>
        <v>0.82272727272727275</v>
      </c>
      <c r="O11" s="27">
        <v>403</v>
      </c>
      <c r="P11" s="26">
        <v>34</v>
      </c>
      <c r="Q11" s="26">
        <v>70</v>
      </c>
      <c r="R11" s="26">
        <v>91</v>
      </c>
      <c r="S11" s="25">
        <f t="shared" si="1"/>
        <v>1.3611111111111112</v>
      </c>
      <c r="T11" s="26">
        <v>452</v>
      </c>
      <c r="U11" s="26">
        <v>3</v>
      </c>
      <c r="V11" s="26">
        <v>3</v>
      </c>
      <c r="W11" s="26">
        <v>61</v>
      </c>
      <c r="X11" s="26">
        <v>4.9000000000000004</v>
      </c>
      <c r="Y11" s="26">
        <v>6</v>
      </c>
      <c r="Z11" s="26">
        <v>4</v>
      </c>
      <c r="AA11" s="26">
        <v>6</v>
      </c>
      <c r="AB11" s="26">
        <v>7</v>
      </c>
      <c r="AC11" s="26">
        <v>6</v>
      </c>
      <c r="AD11" s="26">
        <v>6</v>
      </c>
      <c r="AE11" s="20" t="s">
        <v>50</v>
      </c>
      <c r="AF11" s="26">
        <v>1</v>
      </c>
      <c r="AG11" s="26">
        <v>5</v>
      </c>
      <c r="AH11" s="20" t="s">
        <v>64</v>
      </c>
      <c r="AI11" s="8"/>
      <c r="AJ11" s="8"/>
    </row>
    <row r="12" spans="1:36" ht="22.35" customHeight="1">
      <c r="A12" s="10" t="s">
        <v>94</v>
      </c>
      <c r="B12" s="11" t="s">
        <v>95</v>
      </c>
      <c r="C12" s="12"/>
      <c r="D12" s="13">
        <v>6000</v>
      </c>
      <c r="E12" s="11" t="s">
        <v>96</v>
      </c>
      <c r="F12" s="14">
        <v>45219</v>
      </c>
      <c r="G12" s="15" t="s">
        <v>97</v>
      </c>
      <c r="H12" s="11" t="s">
        <v>92</v>
      </c>
      <c r="I12" s="11" t="s">
        <v>92</v>
      </c>
      <c r="J12" s="11" t="s">
        <v>98</v>
      </c>
      <c r="K12" s="29">
        <v>35</v>
      </c>
      <c r="L12" s="17">
        <f>(M12-K12)/(DAYS360(F12,$M$3))</f>
        <v>0.95480225988700562</v>
      </c>
      <c r="M12" s="16">
        <v>204</v>
      </c>
      <c r="N12" s="17">
        <f t="shared" si="0"/>
        <v>0.87272727272727268</v>
      </c>
      <c r="O12" s="18">
        <v>396</v>
      </c>
      <c r="P12" s="16">
        <v>32</v>
      </c>
      <c r="Q12" s="16">
        <v>70</v>
      </c>
      <c r="R12" s="16">
        <v>80</v>
      </c>
      <c r="S12" s="17">
        <f t="shared" si="1"/>
        <v>0.86111111111111116</v>
      </c>
      <c r="T12" s="16">
        <v>427</v>
      </c>
      <c r="U12" s="16">
        <v>3</v>
      </c>
      <c r="V12" s="16">
        <v>3</v>
      </c>
      <c r="W12" s="16">
        <v>60</v>
      </c>
      <c r="X12" s="16">
        <v>4.5999999999999996</v>
      </c>
      <c r="Y12" s="16">
        <v>6</v>
      </c>
      <c r="Z12" s="16">
        <v>6</v>
      </c>
      <c r="AA12" s="16">
        <v>6</v>
      </c>
      <c r="AB12" s="16">
        <v>6</v>
      </c>
      <c r="AC12" s="16">
        <v>7</v>
      </c>
      <c r="AD12" s="16">
        <v>6</v>
      </c>
      <c r="AE12" s="11" t="s">
        <v>50</v>
      </c>
      <c r="AF12" s="16">
        <v>1</v>
      </c>
      <c r="AG12" s="16">
        <v>4</v>
      </c>
      <c r="AH12" s="11" t="s">
        <v>51</v>
      </c>
      <c r="AI12" s="15" t="s">
        <v>99</v>
      </c>
      <c r="AJ12" s="15" t="s">
        <v>100</v>
      </c>
    </row>
    <row r="13" spans="1:36" ht="22.35" customHeight="1">
      <c r="A13" s="10" t="s">
        <v>101</v>
      </c>
      <c r="B13" s="20" t="s">
        <v>102</v>
      </c>
      <c r="C13" s="6"/>
      <c r="D13" s="21">
        <v>6000</v>
      </c>
      <c r="E13" s="20" t="s">
        <v>103</v>
      </c>
      <c r="F13" s="22">
        <v>45224</v>
      </c>
      <c r="G13" s="20" t="s">
        <v>104</v>
      </c>
      <c r="H13" s="20" t="s">
        <v>92</v>
      </c>
      <c r="I13" s="20" t="s">
        <v>92</v>
      </c>
      <c r="J13" s="20" t="s">
        <v>105</v>
      </c>
      <c r="K13" s="26">
        <v>32</v>
      </c>
      <c r="L13" s="25">
        <v>1.0290697674418601</v>
      </c>
      <c r="M13" s="26">
        <v>209</v>
      </c>
      <c r="N13" s="25">
        <f t="shared" si="0"/>
        <v>0.67645454545454542</v>
      </c>
      <c r="O13" s="27">
        <v>357.82</v>
      </c>
      <c r="P13" s="26">
        <v>37</v>
      </c>
      <c r="Q13" s="26">
        <v>60</v>
      </c>
      <c r="R13" s="26">
        <v>74</v>
      </c>
      <c r="S13" s="25">
        <f t="shared" si="1"/>
        <v>1.4772222222222224</v>
      </c>
      <c r="T13" s="26">
        <v>411</v>
      </c>
      <c r="U13" s="26">
        <v>4</v>
      </c>
      <c r="V13" s="26">
        <v>3</v>
      </c>
      <c r="W13" s="26">
        <v>55</v>
      </c>
      <c r="X13" s="26">
        <v>4.5</v>
      </c>
      <c r="Y13" s="26">
        <v>6</v>
      </c>
      <c r="Z13" s="26">
        <v>6</v>
      </c>
      <c r="AA13" s="26">
        <v>6</v>
      </c>
      <c r="AB13" s="26">
        <v>6</v>
      </c>
      <c r="AC13" s="26">
        <v>6</v>
      </c>
      <c r="AD13" s="26">
        <v>7</v>
      </c>
      <c r="AE13" s="20" t="s">
        <v>106</v>
      </c>
      <c r="AF13" s="26">
        <v>1</v>
      </c>
      <c r="AG13" s="26">
        <v>5</v>
      </c>
      <c r="AH13" s="20" t="s">
        <v>107</v>
      </c>
      <c r="AI13" s="20" t="s">
        <v>108</v>
      </c>
      <c r="AJ13" s="20" t="s">
        <v>109</v>
      </c>
    </row>
    <row r="14" spans="1:36" ht="22.35" customHeight="1">
      <c r="A14" s="10" t="s">
        <v>110</v>
      </c>
      <c r="B14" s="11" t="s">
        <v>111</v>
      </c>
      <c r="C14" s="12"/>
      <c r="D14" s="13">
        <v>6000</v>
      </c>
      <c r="E14" s="11" t="s">
        <v>112</v>
      </c>
      <c r="F14" s="14">
        <v>45230</v>
      </c>
      <c r="G14" s="15" t="s">
        <v>113</v>
      </c>
      <c r="H14" s="11" t="s">
        <v>92</v>
      </c>
      <c r="I14" s="11" t="s">
        <v>92</v>
      </c>
      <c r="J14" s="11" t="s">
        <v>114</v>
      </c>
      <c r="K14" s="29">
        <v>35</v>
      </c>
      <c r="L14" s="17">
        <f>(M14-K14)/(DAYS360(F14,$M$3))</f>
        <v>1.1317365269461077</v>
      </c>
      <c r="M14" s="16">
        <v>224</v>
      </c>
      <c r="N14" s="17">
        <f t="shared" si="0"/>
        <v>0.77272727272727271</v>
      </c>
      <c r="O14" s="18">
        <v>394</v>
      </c>
      <c r="P14" s="16">
        <v>35</v>
      </c>
      <c r="Q14" s="16">
        <v>60</v>
      </c>
      <c r="R14" s="16">
        <v>80</v>
      </c>
      <c r="S14" s="17">
        <f t="shared" si="1"/>
        <v>1.1944444444444444</v>
      </c>
      <c r="T14" s="16">
        <v>437</v>
      </c>
      <c r="U14" s="16">
        <v>3</v>
      </c>
      <c r="V14" s="16">
        <v>3</v>
      </c>
      <c r="W14" s="16">
        <v>58</v>
      </c>
      <c r="X14" s="16">
        <v>4.5999999999999996</v>
      </c>
      <c r="Y14" s="16">
        <v>7</v>
      </c>
      <c r="Z14" s="16">
        <v>6</v>
      </c>
      <c r="AA14" s="16">
        <v>6</v>
      </c>
      <c r="AB14" s="16">
        <v>6</v>
      </c>
      <c r="AC14" s="16">
        <v>6</v>
      </c>
      <c r="AD14" s="16">
        <v>7</v>
      </c>
      <c r="AE14" s="11" t="s">
        <v>50</v>
      </c>
      <c r="AF14" s="16">
        <v>1</v>
      </c>
      <c r="AG14" s="16">
        <v>5</v>
      </c>
      <c r="AH14" s="11" t="s">
        <v>42</v>
      </c>
      <c r="AI14" s="15" t="s">
        <v>115</v>
      </c>
      <c r="AJ14" s="15" t="s">
        <v>116</v>
      </c>
    </row>
    <row r="15" spans="1:36" ht="22.35" customHeight="1">
      <c r="A15" s="10" t="s">
        <v>117</v>
      </c>
      <c r="B15" s="20" t="s">
        <v>118</v>
      </c>
      <c r="C15" s="6"/>
      <c r="D15" s="21">
        <v>6000</v>
      </c>
      <c r="E15" s="20" t="s">
        <v>119</v>
      </c>
      <c r="F15" s="22">
        <v>45230</v>
      </c>
      <c r="G15" s="23" t="s">
        <v>120</v>
      </c>
      <c r="H15" s="20" t="s">
        <v>92</v>
      </c>
      <c r="I15" s="20" t="s">
        <v>92</v>
      </c>
      <c r="J15" s="20" t="s">
        <v>121</v>
      </c>
      <c r="K15" s="24">
        <v>35</v>
      </c>
      <c r="L15" s="25">
        <f>(M15-K15)/(DAYS360(F15,$M$3))</f>
        <v>1.0658682634730539</v>
      </c>
      <c r="M15" s="26">
        <v>213</v>
      </c>
      <c r="N15" s="25">
        <f t="shared" si="0"/>
        <v>0.78636363636363638</v>
      </c>
      <c r="O15" s="27">
        <v>386</v>
      </c>
      <c r="P15" s="26">
        <v>37</v>
      </c>
      <c r="Q15" s="26">
        <v>85</v>
      </c>
      <c r="R15" s="26">
        <v>55</v>
      </c>
      <c r="S15" s="25">
        <f t="shared" si="1"/>
        <v>1.3888888888888888</v>
      </c>
      <c r="T15" s="26">
        <v>436</v>
      </c>
      <c r="U15" s="26">
        <v>3</v>
      </c>
      <c r="V15" s="26">
        <v>2</v>
      </c>
      <c r="W15" s="26">
        <v>61</v>
      </c>
      <c r="X15" s="26">
        <v>5.4</v>
      </c>
      <c r="Y15" s="26">
        <v>6</v>
      </c>
      <c r="Z15" s="26">
        <v>6</v>
      </c>
      <c r="AA15" s="26">
        <v>6</v>
      </c>
      <c r="AB15" s="26">
        <v>6</v>
      </c>
      <c r="AC15" s="26">
        <v>7</v>
      </c>
      <c r="AD15" s="26">
        <v>6</v>
      </c>
      <c r="AE15" s="20" t="s">
        <v>41</v>
      </c>
      <c r="AF15" s="26">
        <v>1</v>
      </c>
      <c r="AG15" s="26">
        <v>5</v>
      </c>
      <c r="AH15" s="20" t="s">
        <v>42</v>
      </c>
      <c r="AI15" s="23" t="s">
        <v>122</v>
      </c>
      <c r="AJ15" s="23" t="s">
        <v>123</v>
      </c>
    </row>
    <row r="16" spans="1:36" ht="22.35" customHeight="1">
      <c r="A16" s="10" t="s">
        <v>124</v>
      </c>
      <c r="B16" s="11" t="s">
        <v>125</v>
      </c>
      <c r="C16" s="11" t="s">
        <v>45</v>
      </c>
      <c r="D16" s="13">
        <v>6000</v>
      </c>
      <c r="E16" s="11" t="s">
        <v>126</v>
      </c>
      <c r="F16" s="14">
        <v>45234</v>
      </c>
      <c r="G16" s="11" t="s">
        <v>127</v>
      </c>
      <c r="H16" s="11" t="s">
        <v>92</v>
      </c>
      <c r="I16" s="11" t="s">
        <v>92</v>
      </c>
      <c r="J16" s="11" t="s">
        <v>128</v>
      </c>
      <c r="K16" s="16">
        <v>33</v>
      </c>
      <c r="L16" s="17">
        <v>0.93251533742331305</v>
      </c>
      <c r="M16" s="16">
        <v>185</v>
      </c>
      <c r="N16" s="17">
        <f t="shared" si="0"/>
        <v>0.76236363636363647</v>
      </c>
      <c r="O16" s="18">
        <v>352.72</v>
      </c>
      <c r="P16" s="16">
        <v>30</v>
      </c>
      <c r="Q16" s="16">
        <v>70</v>
      </c>
      <c r="R16" s="16">
        <v>78</v>
      </c>
      <c r="S16" s="17">
        <f t="shared" si="1"/>
        <v>1.3966666666666658</v>
      </c>
      <c r="T16" s="16">
        <v>403</v>
      </c>
      <c r="U16" s="16">
        <v>3</v>
      </c>
      <c r="V16" s="16">
        <v>3</v>
      </c>
      <c r="W16" s="16">
        <v>60</v>
      </c>
      <c r="X16" s="16">
        <v>5</v>
      </c>
      <c r="Y16" s="16">
        <v>6</v>
      </c>
      <c r="Z16" s="16">
        <v>6</v>
      </c>
      <c r="AA16" s="16">
        <v>7</v>
      </c>
      <c r="AB16" s="16">
        <v>6</v>
      </c>
      <c r="AC16" s="16">
        <v>7</v>
      </c>
      <c r="AD16" s="16">
        <v>6</v>
      </c>
      <c r="AE16" s="11" t="s">
        <v>41</v>
      </c>
      <c r="AF16" s="16">
        <v>1</v>
      </c>
      <c r="AG16" s="16">
        <v>4</v>
      </c>
      <c r="AH16" s="11" t="s">
        <v>42</v>
      </c>
      <c r="AI16" s="11" t="s">
        <v>129</v>
      </c>
      <c r="AJ16" s="11" t="s">
        <v>130</v>
      </c>
    </row>
    <row r="17" spans="1:36" ht="22.35" customHeight="1">
      <c r="A17" s="10" t="s">
        <v>131</v>
      </c>
      <c r="B17" s="20" t="s">
        <v>132</v>
      </c>
      <c r="C17" s="20" t="s">
        <v>45</v>
      </c>
      <c r="D17" s="21">
        <v>6000</v>
      </c>
      <c r="E17" s="20" t="s">
        <v>133</v>
      </c>
      <c r="F17" s="22">
        <v>45233</v>
      </c>
      <c r="G17" s="20" t="s">
        <v>134</v>
      </c>
      <c r="H17" s="20" t="s">
        <v>92</v>
      </c>
      <c r="I17" s="20" t="s">
        <v>92</v>
      </c>
      <c r="J17" s="20" t="s">
        <v>135</v>
      </c>
      <c r="K17" s="26">
        <v>35</v>
      </c>
      <c r="L17" s="25">
        <v>0.917682926829268</v>
      </c>
      <c r="M17" s="26">
        <v>185.5</v>
      </c>
      <c r="N17" s="25">
        <f t="shared" si="0"/>
        <v>0.76009090909090926</v>
      </c>
      <c r="O17" s="27">
        <v>352.72</v>
      </c>
      <c r="P17" s="26">
        <v>34</v>
      </c>
      <c r="Q17" s="26">
        <v>75</v>
      </c>
      <c r="R17" s="26">
        <v>75</v>
      </c>
      <c r="S17" s="25">
        <f t="shared" si="1"/>
        <v>1.3411111111111103</v>
      </c>
      <c r="T17" s="26">
        <v>401</v>
      </c>
      <c r="U17" s="26">
        <v>2</v>
      </c>
      <c r="V17" s="26">
        <v>1</v>
      </c>
      <c r="W17" s="26">
        <v>57</v>
      </c>
      <c r="X17" s="26">
        <v>3.5</v>
      </c>
      <c r="Y17" s="26">
        <v>6</v>
      </c>
      <c r="Z17" s="26">
        <v>6</v>
      </c>
      <c r="AA17" s="26">
        <v>6</v>
      </c>
      <c r="AB17" s="26">
        <v>6</v>
      </c>
      <c r="AC17" s="26">
        <v>6</v>
      </c>
      <c r="AD17" s="26">
        <v>6</v>
      </c>
      <c r="AE17" s="20" t="s">
        <v>41</v>
      </c>
      <c r="AF17" s="26">
        <v>1</v>
      </c>
      <c r="AG17" s="26">
        <v>5</v>
      </c>
      <c r="AH17" s="20" t="s">
        <v>51</v>
      </c>
      <c r="AI17" s="20" t="s">
        <v>136</v>
      </c>
      <c r="AJ17" s="20" t="s">
        <v>137</v>
      </c>
    </row>
    <row r="18" spans="1:36" ht="22.35" customHeight="1">
      <c r="A18" s="10" t="s">
        <v>138</v>
      </c>
      <c r="B18" s="11" t="s">
        <v>139</v>
      </c>
      <c r="C18" s="11" t="s">
        <v>45</v>
      </c>
      <c r="D18" s="13">
        <v>6000</v>
      </c>
      <c r="E18" s="11" t="s">
        <v>140</v>
      </c>
      <c r="F18" s="14">
        <v>45234</v>
      </c>
      <c r="G18" s="11" t="s">
        <v>141</v>
      </c>
      <c r="H18" s="11" t="s">
        <v>84</v>
      </c>
      <c r="I18" s="11" t="s">
        <v>84</v>
      </c>
      <c r="J18" s="11" t="s">
        <v>142</v>
      </c>
      <c r="K18" s="16">
        <v>32</v>
      </c>
      <c r="L18" s="17">
        <v>0.99386503067484699</v>
      </c>
      <c r="M18" s="16">
        <v>194</v>
      </c>
      <c r="N18" s="17">
        <f t="shared" si="0"/>
        <v>0.8954545454545455</v>
      </c>
      <c r="O18" s="18">
        <v>391</v>
      </c>
      <c r="P18" s="16">
        <v>38</v>
      </c>
      <c r="Q18" s="16">
        <v>60</v>
      </c>
      <c r="R18" s="16">
        <v>51</v>
      </c>
      <c r="S18" s="17">
        <f t="shared" si="1"/>
        <v>0.61111111111111116</v>
      </c>
      <c r="T18" s="16">
        <v>413</v>
      </c>
      <c r="U18" s="16">
        <v>3</v>
      </c>
      <c r="V18" s="16">
        <v>2</v>
      </c>
      <c r="W18" s="16">
        <v>61</v>
      </c>
      <c r="X18" s="16">
        <v>4.5999999999999996</v>
      </c>
      <c r="Y18" s="16">
        <v>7</v>
      </c>
      <c r="Z18" s="16">
        <v>6</v>
      </c>
      <c r="AA18" s="16">
        <v>6</v>
      </c>
      <c r="AB18" s="16">
        <v>6</v>
      </c>
      <c r="AC18" s="16">
        <v>6</v>
      </c>
      <c r="AD18" s="16">
        <v>6</v>
      </c>
      <c r="AE18" s="11" t="s">
        <v>41</v>
      </c>
      <c r="AF18" s="16">
        <v>1</v>
      </c>
      <c r="AG18" s="16">
        <v>5</v>
      </c>
      <c r="AH18" s="11" t="s">
        <v>51</v>
      </c>
      <c r="AI18" s="11" t="s">
        <v>143</v>
      </c>
      <c r="AJ18" s="11" t="s">
        <v>144</v>
      </c>
    </row>
    <row r="19" spans="1:36" ht="25.5">
      <c r="A19" s="10" t="s">
        <v>145</v>
      </c>
      <c r="B19" s="20" t="s">
        <v>146</v>
      </c>
      <c r="C19" s="20" t="s">
        <v>45</v>
      </c>
      <c r="D19" s="21">
        <v>6000</v>
      </c>
      <c r="E19" s="20" t="s">
        <v>147</v>
      </c>
      <c r="F19" s="22">
        <v>45224</v>
      </c>
      <c r="G19" s="23" t="s">
        <v>148</v>
      </c>
      <c r="H19" s="20" t="s">
        <v>92</v>
      </c>
      <c r="I19" s="20" t="s">
        <v>92</v>
      </c>
      <c r="J19" s="20" t="s">
        <v>149</v>
      </c>
      <c r="K19" s="24">
        <v>35</v>
      </c>
      <c r="L19" s="25">
        <f>(M19-K19)/(DAYS360(F19,$M$3))</f>
        <v>0.97674418604651159</v>
      </c>
      <c r="M19" s="26">
        <v>203</v>
      </c>
      <c r="N19" s="25">
        <f t="shared" si="0"/>
        <v>0.8954545454545455</v>
      </c>
      <c r="O19" s="27">
        <v>400</v>
      </c>
      <c r="P19" s="26">
        <v>34</v>
      </c>
      <c r="Q19" s="26">
        <v>65</v>
      </c>
      <c r="R19" s="26">
        <v>54</v>
      </c>
      <c r="S19" s="25">
        <f t="shared" si="1"/>
        <v>0.77777777777777779</v>
      </c>
      <c r="T19" s="26">
        <v>428</v>
      </c>
      <c r="U19" s="26">
        <v>3</v>
      </c>
      <c r="V19" s="26">
        <v>2</v>
      </c>
      <c r="W19" s="26">
        <v>59</v>
      </c>
      <c r="X19" s="26">
        <v>4.4000000000000004</v>
      </c>
      <c r="Y19" s="26">
        <v>7</v>
      </c>
      <c r="Z19" s="26">
        <v>6</v>
      </c>
      <c r="AA19" s="26">
        <v>6</v>
      </c>
      <c r="AB19" s="26">
        <v>7</v>
      </c>
      <c r="AC19" s="26">
        <v>7</v>
      </c>
      <c r="AD19" s="26">
        <v>6</v>
      </c>
      <c r="AE19" s="20" t="s">
        <v>41</v>
      </c>
      <c r="AF19" s="26">
        <v>2</v>
      </c>
      <c r="AG19" s="26">
        <v>5</v>
      </c>
      <c r="AH19" s="20" t="s">
        <v>51</v>
      </c>
      <c r="AI19" s="8"/>
      <c r="AJ19" s="8"/>
    </row>
    <row r="20" spans="1:36" ht="20.45" customHeight="1">
      <c r="A20" s="31"/>
      <c r="B20" s="32"/>
      <c r="C20" s="33"/>
      <c r="D20" s="34"/>
      <c r="E20" s="33"/>
      <c r="F20" s="33"/>
      <c r="G20" s="33"/>
      <c r="H20" s="33"/>
      <c r="I20" s="35"/>
      <c r="J20" s="36"/>
      <c r="K20" s="36"/>
      <c r="L20" s="36"/>
      <c r="M20" s="37">
        <v>45399</v>
      </c>
      <c r="N20" s="38"/>
      <c r="O20" s="39">
        <v>45623</v>
      </c>
      <c r="P20" s="40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41"/>
      <c r="AF20" s="33"/>
      <c r="AG20" s="33"/>
      <c r="AH20" s="41"/>
      <c r="AI20" s="33"/>
      <c r="AJ20" s="33"/>
    </row>
    <row r="21" spans="1:36" ht="20.45" hidden="1" customHeight="1">
      <c r="A21" s="42"/>
      <c r="B21" s="43"/>
      <c r="C21" s="28"/>
      <c r="D21" s="44"/>
      <c r="E21" s="28"/>
      <c r="F21" s="28"/>
      <c r="G21" s="28"/>
      <c r="H21" s="28"/>
      <c r="I21" s="28"/>
      <c r="J21" s="45" t="s">
        <v>150</v>
      </c>
      <c r="K21" s="46">
        <f t="shared" ref="K21:AD21" si="2">AVERAGE(K5:K19)</f>
        <v>34.799999999999997</v>
      </c>
      <c r="L21" s="47">
        <f t="shared" si="2"/>
        <v>0.94984073930431767</v>
      </c>
      <c r="M21" s="46">
        <f t="shared" si="2"/>
        <v>209.5</v>
      </c>
      <c r="N21" s="48">
        <f t="shared" si="2"/>
        <v>0.82824242424242434</v>
      </c>
      <c r="O21" s="49">
        <f t="shared" si="2"/>
        <v>391.71333333333337</v>
      </c>
      <c r="P21" s="49">
        <f t="shared" si="2"/>
        <v>33.866666666666667</v>
      </c>
      <c r="Q21" s="49">
        <f t="shared" si="2"/>
        <v>73.333333333333329</v>
      </c>
      <c r="R21" s="49">
        <f t="shared" si="2"/>
        <v>75.066666666666663</v>
      </c>
      <c r="S21" s="48">
        <f t="shared" si="2"/>
        <v>1.2190740740740742</v>
      </c>
      <c r="T21" s="49">
        <f t="shared" si="2"/>
        <v>435.6</v>
      </c>
      <c r="U21" s="49">
        <f t="shared" si="2"/>
        <v>3.1333333333333333</v>
      </c>
      <c r="V21" s="49">
        <f t="shared" si="2"/>
        <v>2.5333333333333332</v>
      </c>
      <c r="W21" s="49">
        <f t="shared" si="2"/>
        <v>60</v>
      </c>
      <c r="X21" s="48">
        <f t="shared" si="2"/>
        <v>4.6666666666666679</v>
      </c>
      <c r="Y21" s="49">
        <f t="shared" si="2"/>
        <v>6.333333333333333</v>
      </c>
      <c r="Z21" s="49">
        <f t="shared" si="2"/>
        <v>5.7333333333333334</v>
      </c>
      <c r="AA21" s="49">
        <f t="shared" si="2"/>
        <v>6.0666666666666664</v>
      </c>
      <c r="AB21" s="49">
        <f t="shared" si="2"/>
        <v>6.2666666666666666</v>
      </c>
      <c r="AC21" s="49">
        <f t="shared" si="2"/>
        <v>6.5333333333333332</v>
      </c>
      <c r="AD21" s="49">
        <f t="shared" si="2"/>
        <v>6.4666666666666668</v>
      </c>
      <c r="AE21" s="49"/>
      <c r="AF21" s="49">
        <f>AVERAGE(AF5:AF19)</f>
        <v>1.2666666666666666</v>
      </c>
      <c r="AG21" s="49">
        <f>AVERAGE(AG5:AG19)</f>
        <v>4.8666666666666663</v>
      </c>
      <c r="AH21" s="49"/>
      <c r="AI21" s="28"/>
      <c r="AJ21" s="28"/>
    </row>
    <row r="22" spans="1:36" ht="20.45" hidden="1" customHeight="1">
      <c r="A22" s="42"/>
      <c r="B22" s="50"/>
      <c r="C22" s="19"/>
      <c r="D22" s="51"/>
      <c r="E22" s="19"/>
      <c r="F22" s="19"/>
      <c r="G22" s="19"/>
      <c r="H22" s="19"/>
      <c r="I22" s="19"/>
      <c r="J22" s="52" t="s">
        <v>151</v>
      </c>
      <c r="K22" s="53">
        <f t="shared" ref="K22:AD22" si="3">MAX(K5:K19)</f>
        <v>37</v>
      </c>
      <c r="L22" s="54">
        <f t="shared" si="3"/>
        <v>1.1317365269461077</v>
      </c>
      <c r="M22" s="53">
        <f t="shared" si="3"/>
        <v>241</v>
      </c>
      <c r="N22" s="54">
        <f t="shared" si="3"/>
        <v>0.97927272727272729</v>
      </c>
      <c r="O22" s="53">
        <f t="shared" si="3"/>
        <v>438</v>
      </c>
      <c r="P22" s="53">
        <f t="shared" si="3"/>
        <v>38</v>
      </c>
      <c r="Q22" s="53">
        <f t="shared" si="3"/>
        <v>90</v>
      </c>
      <c r="R22" s="53">
        <f t="shared" si="3"/>
        <v>91</v>
      </c>
      <c r="S22" s="54">
        <f t="shared" si="3"/>
        <v>1.4877777777777779</v>
      </c>
      <c r="T22" s="53">
        <f t="shared" si="3"/>
        <v>484</v>
      </c>
      <c r="U22" s="53">
        <f t="shared" si="3"/>
        <v>5</v>
      </c>
      <c r="V22" s="53">
        <f t="shared" si="3"/>
        <v>4</v>
      </c>
      <c r="W22" s="53">
        <f t="shared" si="3"/>
        <v>66</v>
      </c>
      <c r="X22" s="54">
        <f t="shared" si="3"/>
        <v>5.4</v>
      </c>
      <c r="Y22" s="53">
        <f t="shared" si="3"/>
        <v>7</v>
      </c>
      <c r="Z22" s="53">
        <f t="shared" si="3"/>
        <v>6</v>
      </c>
      <c r="AA22" s="53">
        <f t="shared" si="3"/>
        <v>7</v>
      </c>
      <c r="AB22" s="53">
        <f t="shared" si="3"/>
        <v>7</v>
      </c>
      <c r="AC22" s="53">
        <f t="shared" si="3"/>
        <v>7</v>
      </c>
      <c r="AD22" s="53">
        <f t="shared" si="3"/>
        <v>8</v>
      </c>
      <c r="AE22" s="53"/>
      <c r="AF22" s="53">
        <f>MAX(AF5:AF19)</f>
        <v>2</v>
      </c>
      <c r="AG22" s="53">
        <f>MAX(AG5:AG19)</f>
        <v>5</v>
      </c>
      <c r="AH22" s="53"/>
      <c r="AI22" s="19"/>
      <c r="AJ22" s="19"/>
    </row>
    <row r="23" spans="1:36" ht="20.45" hidden="1" customHeight="1">
      <c r="A23" s="42"/>
      <c r="B23" s="43"/>
      <c r="C23" s="28"/>
      <c r="D23" s="44"/>
      <c r="E23" s="28"/>
      <c r="F23" s="28"/>
      <c r="G23" s="28"/>
      <c r="H23" s="28"/>
      <c r="I23" s="28"/>
      <c r="J23" s="55" t="s">
        <v>152</v>
      </c>
      <c r="K23" s="49">
        <f t="shared" ref="K23:AD23" si="4">MIN(K5:K19)</f>
        <v>32</v>
      </c>
      <c r="L23" s="48">
        <f t="shared" si="4"/>
        <v>0.70869565217391306</v>
      </c>
      <c r="M23" s="49">
        <f t="shared" si="4"/>
        <v>185</v>
      </c>
      <c r="N23" s="48">
        <f t="shared" si="4"/>
        <v>0.6454545454545455</v>
      </c>
      <c r="O23" s="49">
        <f t="shared" si="4"/>
        <v>352.72</v>
      </c>
      <c r="P23" s="49">
        <f t="shared" si="4"/>
        <v>30</v>
      </c>
      <c r="Q23" s="49">
        <f t="shared" si="4"/>
        <v>60</v>
      </c>
      <c r="R23" s="49">
        <f t="shared" si="4"/>
        <v>51</v>
      </c>
      <c r="S23" s="48">
        <f t="shared" si="4"/>
        <v>0.61111111111111116</v>
      </c>
      <c r="T23" s="49">
        <f t="shared" si="4"/>
        <v>401</v>
      </c>
      <c r="U23" s="49">
        <f t="shared" si="4"/>
        <v>2</v>
      </c>
      <c r="V23" s="49">
        <f t="shared" si="4"/>
        <v>1</v>
      </c>
      <c r="W23" s="49">
        <f t="shared" si="4"/>
        <v>53</v>
      </c>
      <c r="X23" s="48">
        <f t="shared" si="4"/>
        <v>3.5</v>
      </c>
      <c r="Y23" s="49">
        <f t="shared" si="4"/>
        <v>6</v>
      </c>
      <c r="Z23" s="49">
        <f t="shared" si="4"/>
        <v>4</v>
      </c>
      <c r="AA23" s="49">
        <f t="shared" si="4"/>
        <v>6</v>
      </c>
      <c r="AB23" s="49">
        <f t="shared" si="4"/>
        <v>6</v>
      </c>
      <c r="AC23" s="49">
        <f t="shared" si="4"/>
        <v>6</v>
      </c>
      <c r="AD23" s="49">
        <f t="shared" si="4"/>
        <v>6</v>
      </c>
      <c r="AE23" s="49"/>
      <c r="AF23" s="49">
        <f>MIN(AF5:AF19)</f>
        <v>1</v>
      </c>
      <c r="AG23" s="49">
        <f>MIN(AG5:AG19)</f>
        <v>4</v>
      </c>
      <c r="AH23" s="49"/>
      <c r="AI23" s="28"/>
      <c r="AJ23" s="28"/>
    </row>
    <row r="24" spans="1:36" ht="20.45" hidden="1" customHeight="1">
      <c r="A24" s="42"/>
      <c r="B24" s="50"/>
      <c r="C24" s="19"/>
      <c r="D24" s="51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</row>
  </sheetData>
  <sheetProtection algorithmName="SHA-512" hashValue="6NInWSyIbVJrLP48r03ahL8dcl/E34BcgvlvKr3Va9TiEtO9Aor5AvtV5vzspkSFedl6yX2rmLxnAYYSLgECVQ==" saltValue="1QLEfwJOTp95rwTqCoVpmw==" spinCount="100000" sheet="1" objects="1" scenarios="1"/>
  <mergeCells count="1">
    <mergeCell ref="A1:AJ1"/>
  </mergeCells>
  <conditionalFormatting sqref="M6:M7 M11:M12 M14:M15 M19">
    <cfRule type="cellIs" dxfId="3" priority="3" stopIfTrue="1" operator="lessThan">
      <formula>200</formula>
    </cfRule>
  </conditionalFormatting>
  <conditionalFormatting sqref="R5:R7 R10:R12 R14:R15 R19">
    <cfRule type="cellIs" dxfId="2" priority="2" stopIfTrue="1" operator="lessThan">
      <formula>49</formula>
    </cfRule>
    <cfRule type="cellIs" dxfId="1" priority="2" stopIfTrue="1" operator="between">
      <formula>50</formula>
      <formula>69</formula>
    </cfRule>
  </conditionalFormatting>
  <conditionalFormatting sqref="T4:T7 T20 T24">
    <cfRule type="cellIs" dxfId="0" priority="1" stopIfTrue="1" operator="lessThan">
      <formula>374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 U Bulls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Kate Munsie</cp:lastModifiedBy>
  <dcterms:modified xsi:type="dcterms:W3CDTF">2025-01-12T03:46:41Z</dcterms:modified>
</cp:coreProperties>
</file>